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30" windowWidth="27795" windowHeight="133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0" i="1" l="1"/>
  <c r="N8" i="1" l="1"/>
  <c r="M13" i="1"/>
  <c r="N13" i="1" s="1"/>
  <c r="M12" i="1"/>
  <c r="N12" i="1" s="1"/>
  <c r="M10" i="1"/>
  <c r="N10" i="1" s="1"/>
  <c r="M9" i="1"/>
  <c r="N9" i="1" s="1"/>
  <c r="M15" i="1"/>
  <c r="N15" i="1" s="1"/>
  <c r="I13" i="1"/>
  <c r="G13" i="1"/>
  <c r="I12" i="1"/>
  <c r="G12" i="1"/>
  <c r="G10" i="1"/>
  <c r="I9" i="1"/>
  <c r="G9" i="1"/>
  <c r="N11" i="1" l="1"/>
  <c r="M19" i="1"/>
  <c r="N19" i="1" s="1"/>
  <c r="M18" i="1"/>
  <c r="N18" i="1" s="1"/>
  <c r="M16" i="1"/>
  <c r="N16" i="1" s="1"/>
  <c r="M11" i="1"/>
  <c r="I16" i="1"/>
  <c r="I15" i="1"/>
  <c r="I14" i="1"/>
  <c r="I11" i="1"/>
  <c r="G16" i="1"/>
  <c r="G15" i="1"/>
  <c r="G14" i="1"/>
  <c r="G11" i="1"/>
  <c r="G8" i="1"/>
  <c r="M7" i="1" l="1"/>
  <c r="M8" i="1" l="1"/>
  <c r="I8" i="1"/>
  <c r="N17" i="1"/>
  <c r="N14" i="1"/>
  <c r="M17" i="1"/>
  <c r="M14" i="1"/>
</calcChain>
</file>

<file path=xl/sharedStrings.xml><?xml version="1.0" encoding="utf-8"?>
<sst xmlns="http://schemas.openxmlformats.org/spreadsheetml/2006/main" count="82" uniqueCount="54">
  <si>
    <t>КСГ</t>
  </si>
  <si>
    <t>Код</t>
  </si>
  <si>
    <t>Наименование</t>
  </si>
  <si>
    <t>st23.004</t>
  </si>
  <si>
    <t>Пневмония, плеврит, другие болезни плевры</t>
  </si>
  <si>
    <t>Грипп и пневмония с синдромом органной дисфункции</t>
  </si>
  <si>
    <t>st36.004</t>
  </si>
  <si>
    <t>Факторы, влияющие на состояние здоровья населения и обращения в учреждения здравоохранения</t>
  </si>
  <si>
    <t>-</t>
  </si>
  <si>
    <t>Экстракорпоральная мембранная оксигенация</t>
  </si>
  <si>
    <t>st36.011</t>
  </si>
  <si>
    <t>st12.013</t>
  </si>
  <si>
    <t>st12.008</t>
  </si>
  <si>
    <t>Другие инфекционные и паразитарные болезни, взрослые</t>
  </si>
  <si>
    <t>Другие инфекционные и паразитарные болезни, дети</t>
  </si>
  <si>
    <t>st12.009</t>
  </si>
  <si>
    <t>Приложение</t>
  </si>
  <si>
    <t>Модель пациента</t>
  </si>
  <si>
    <t>Размер тарифов для оплаты стационарной помощи пациентам с COVID-19 или при подозрении, тыс. руб.</t>
  </si>
  <si>
    <t>МИНИМАЛЬНЫЙ ТАРИФ (с управленческим коэффициентом 0,88)</t>
  </si>
  <si>
    <t>МАКСИМАЛЬНЫЙ ТАРИФ без ЭКМО (без коэффициента уровня)</t>
  </si>
  <si>
    <t>МАКСИМАЛЬНЫЙ ТАРИФ с ЭКМО (без коэффициента уровня)</t>
  </si>
  <si>
    <t>Тариф ЭКМО дополнительно сверх тарифа КСГ</t>
  </si>
  <si>
    <t>st23.004.1</t>
  </si>
  <si>
    <t>st23.004.2</t>
  </si>
  <si>
    <t>st12.013.1</t>
  </si>
  <si>
    <t>st12.013.2</t>
  </si>
  <si>
    <t>ИСКЛЮЧАЕТСЯ. Грипп и пневмония с синдромом органной дисфункции</t>
  </si>
  <si>
    <t>ИСКЛЮЧАЕТСЯ. Пневмония, плеврит, другие болезни плевры</t>
  </si>
  <si>
    <t>Коэффициент затратоемкости</t>
  </si>
  <si>
    <t>1,18*0,88</t>
  </si>
  <si>
    <t>0,98*0,88</t>
  </si>
  <si>
    <t>1,28*0,88</t>
  </si>
  <si>
    <t>4,4*0,88</t>
  </si>
  <si>
    <t>15,57*0,88</t>
  </si>
  <si>
    <t>st12.008.1</t>
  </si>
  <si>
    <t>st12.008.2</t>
  </si>
  <si>
    <t>st12.009.1</t>
  </si>
  <si>
    <t>st12.009.2</t>
  </si>
  <si>
    <t>Другие инфекционные и паразитарные болезни, взрослые (легкое течение COVID-19)</t>
  </si>
  <si>
    <t>Другие инфекционные и паразитарные болезни, дети (легкое течение COVID-19)</t>
  </si>
  <si>
    <t>Грипп и пневмония с синдромом органной дисфункции (тяжелое течение COVID-19)</t>
  </si>
  <si>
    <t>Пневмония, плеврит, другие болезни плевры (среднетяжелое течение COVID-19)</t>
  </si>
  <si>
    <t>ИСКЛЮЧАЕТСЯ. Другие инфекционные и паразитарные болезни, взрослые</t>
  </si>
  <si>
    <t>ИСКЛЮЧАЕТСЯ. Другие инфекционные и паразитарные болезни, дети</t>
  </si>
  <si>
    <t>Применение дополнительного коэффициента</t>
  </si>
  <si>
    <t>К-т при антибиотикорезистентности</t>
  </si>
  <si>
    <t>К-т ИВЛ 3-9 дней</t>
  </si>
  <si>
    <t xml:space="preserve"> К-т ИВЛ 10 и бо-лее дней</t>
  </si>
  <si>
    <t>К-т при сахарном диабете</t>
  </si>
  <si>
    <r>
      <t xml:space="preserve">Контактный </t>
    </r>
    <r>
      <rPr>
        <u/>
        <sz val="13"/>
        <rFont val="Liberation Serif"/>
        <family val="1"/>
        <charset val="204"/>
      </rPr>
      <t>пациент на обсервации в МО</t>
    </r>
    <r>
      <rPr>
        <sz val="13"/>
        <rFont val="Liberation Serif"/>
        <family val="1"/>
        <charset val="204"/>
      </rPr>
      <t>, диагноз по МКБ-10 Z20.8</t>
    </r>
  </si>
  <si>
    <r>
      <rPr>
        <u/>
        <sz val="13"/>
        <rFont val="Liberation Serif"/>
        <family val="1"/>
        <charset val="204"/>
      </rPr>
      <t>Пациент с выявленной COVID-19,</t>
    </r>
    <r>
      <rPr>
        <sz val="13"/>
        <rFont val="Liberation Serif"/>
        <family val="1"/>
        <charset val="204"/>
      </rPr>
      <t xml:space="preserve">
диагноз по МКБ-10 - U07.1 - COVID-19 для КСГ st12.008.2 и 
st23.009.2</t>
    </r>
  </si>
  <si>
    <r>
      <rPr>
        <u/>
        <sz val="13"/>
        <rFont val="Liberation Serif"/>
        <family val="1"/>
        <charset val="204"/>
      </rPr>
      <t>Пациент с выявленной COVID-19</t>
    </r>
    <r>
      <rPr>
        <sz val="13"/>
        <rFont val="Liberation Serif"/>
        <family val="1"/>
        <charset val="204"/>
      </rPr>
      <t>,
диагноз МКБ-10 
U07.1 для КСГ st12.013.2 и 
st23.004.2</t>
    </r>
  </si>
  <si>
    <t>Тариф с коэф-том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</si>
</sst>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64"/>
      <name val="Arial"/>
      <family val="2"/>
      <charset val="204"/>
    </font>
    <font>
      <sz val="12"/>
      <color theme="1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sz val="16"/>
      <name val="Liberation Serif"/>
      <family val="1"/>
      <charset val="204"/>
    </font>
    <font>
      <sz val="13"/>
      <name val="Liberation Serif"/>
      <family val="1"/>
      <charset val="204"/>
    </font>
    <font>
      <u/>
      <sz val="13"/>
      <name val="Liberation Serif"/>
      <family val="1"/>
      <charset val="204"/>
    </font>
    <font>
      <sz val="16"/>
      <color rgb="FF000000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64" fontId="5" fillId="0" borderId="0" xfId="8" applyFont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165" fontId="8" fillId="2" borderId="9" xfId="0" applyNumberFormat="1" applyFont="1" applyFill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165" fontId="8" fillId="3" borderId="3" xfId="0" applyNumberFormat="1" applyFont="1" applyFill="1" applyBorder="1" applyAlignment="1">
      <alignment horizontal="center" vertical="center" wrapText="1"/>
    </xf>
    <xf numFmtId="165" fontId="8" fillId="3" borderId="8" xfId="0" applyNumberFormat="1" applyFont="1" applyFill="1" applyBorder="1" applyAlignment="1">
      <alignment horizontal="center" vertical="center" wrapText="1"/>
    </xf>
    <xf numFmtId="165" fontId="8" fillId="3" borderId="9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165" fontId="8" fillId="4" borderId="8" xfId="0" applyNumberFormat="1" applyFont="1" applyFill="1" applyBorder="1" applyAlignment="1">
      <alignment horizontal="center" vertical="center" wrapText="1"/>
    </xf>
    <xf numFmtId="165" fontId="8" fillId="4" borderId="6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165" fontId="8" fillId="4" borderId="5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9">
    <cellStyle name="Normal_Sheet1" xfId="2"/>
    <cellStyle name="Обычный" xfId="0" builtinId="0"/>
    <cellStyle name="Обычный 2" xfId="4"/>
    <cellStyle name="Обычный 2 2 2" xfId="6"/>
    <cellStyle name="Обычный 3" xfId="5"/>
    <cellStyle name="Обычный 4" xfId="1"/>
    <cellStyle name="Процентный 2" xfId="3"/>
    <cellStyle name="Финансовый" xfId="8" builtinId="3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zoomScale="85" zoomScaleNormal="85" zoomScaleSheetLayoutView="85" workbookViewId="0">
      <selection activeCell="E9" sqref="E9"/>
    </sheetView>
  </sheetViews>
  <sheetFormatPr defaultRowHeight="15" x14ac:dyDescent="0.2"/>
  <cols>
    <col min="1" max="1" width="20.5703125" style="1" customWidth="1"/>
    <col min="2" max="2" width="12" style="1" customWidth="1"/>
    <col min="3" max="3" width="34.140625" style="1" customWidth="1"/>
    <col min="4" max="4" width="17.7109375" style="1" customWidth="1"/>
    <col min="5" max="5" width="20" style="1" customWidth="1"/>
    <col min="6" max="6" width="10.85546875" style="1" customWidth="1"/>
    <col min="7" max="9" width="10.7109375" style="1" customWidth="1"/>
    <col min="10" max="10" width="17" style="1" customWidth="1"/>
    <col min="11" max="11" width="11.140625" style="1" customWidth="1"/>
    <col min="12" max="12" width="15.85546875" style="1" customWidth="1"/>
    <col min="13" max="13" width="20.7109375" style="1" customWidth="1"/>
    <col min="14" max="14" width="21.7109375" style="1" customWidth="1"/>
    <col min="15" max="16384" width="9.140625" style="1"/>
  </cols>
  <sheetData>
    <row r="1" spans="1:14" x14ac:dyDescent="0.2">
      <c r="N1" s="1" t="s">
        <v>16</v>
      </c>
    </row>
    <row r="2" spans="1:14" ht="20.25" x14ac:dyDescent="0.3">
      <c r="A2" s="34" t="s">
        <v>18</v>
      </c>
      <c r="B2" s="2"/>
    </row>
    <row r="3" spans="1:14" ht="15.75" thickBot="1" x14ac:dyDescent="0.25">
      <c r="E3" s="9"/>
    </row>
    <row r="4" spans="1:14" ht="32.25" customHeight="1" x14ac:dyDescent="0.2">
      <c r="A4" s="40" t="s">
        <v>17</v>
      </c>
      <c r="B4" s="40" t="s">
        <v>0</v>
      </c>
      <c r="C4" s="40"/>
      <c r="D4" s="43" t="s">
        <v>29</v>
      </c>
      <c r="E4" s="41" t="s">
        <v>19</v>
      </c>
      <c r="F4" s="44" t="s">
        <v>45</v>
      </c>
      <c r="G4" s="45"/>
      <c r="H4" s="45"/>
      <c r="I4" s="45"/>
      <c r="J4" s="45"/>
      <c r="K4" s="45"/>
      <c r="L4" s="43" t="s">
        <v>22</v>
      </c>
      <c r="M4" s="38" t="s">
        <v>20</v>
      </c>
      <c r="N4" s="38" t="s">
        <v>21</v>
      </c>
    </row>
    <row r="5" spans="1:14" ht="46.5" customHeight="1" x14ac:dyDescent="0.2">
      <c r="A5" s="40"/>
      <c r="B5" s="4" t="s">
        <v>1</v>
      </c>
      <c r="C5" s="4" t="s">
        <v>2</v>
      </c>
      <c r="D5" s="43"/>
      <c r="E5" s="42"/>
      <c r="F5" s="16" t="s">
        <v>47</v>
      </c>
      <c r="G5" s="6" t="s">
        <v>53</v>
      </c>
      <c r="H5" s="4" t="s">
        <v>48</v>
      </c>
      <c r="I5" s="10" t="s">
        <v>53</v>
      </c>
      <c r="J5" s="4" t="s">
        <v>46</v>
      </c>
      <c r="K5" s="4" t="s">
        <v>49</v>
      </c>
      <c r="L5" s="43"/>
      <c r="M5" s="39"/>
      <c r="N5" s="39"/>
    </row>
    <row r="6" spans="1:14" ht="13.5" customHeight="1" x14ac:dyDescent="0.2">
      <c r="A6" s="4">
        <v>1</v>
      </c>
      <c r="B6" s="4">
        <v>2</v>
      </c>
      <c r="C6" s="4">
        <v>3</v>
      </c>
      <c r="D6" s="14">
        <v>4</v>
      </c>
      <c r="E6" s="19">
        <v>5</v>
      </c>
      <c r="F6" s="1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14">
        <v>12</v>
      </c>
      <c r="M6" s="19">
        <v>13</v>
      </c>
      <c r="N6" s="19">
        <v>14</v>
      </c>
    </row>
    <row r="7" spans="1:14" ht="82.5" x14ac:dyDescent="0.2">
      <c r="A7" s="12" t="s">
        <v>50</v>
      </c>
      <c r="B7" s="12" t="s">
        <v>6</v>
      </c>
      <c r="C7" s="13" t="s">
        <v>7</v>
      </c>
      <c r="D7" s="14">
        <v>0.32</v>
      </c>
      <c r="E7" s="20">
        <v>8</v>
      </c>
      <c r="F7" s="17" t="s">
        <v>8</v>
      </c>
      <c r="G7" s="7" t="s">
        <v>8</v>
      </c>
      <c r="H7" s="7" t="s">
        <v>8</v>
      </c>
      <c r="I7" s="7" t="s">
        <v>8</v>
      </c>
      <c r="J7" s="7" t="s">
        <v>8</v>
      </c>
      <c r="K7" s="7">
        <v>1.1000000000000001</v>
      </c>
      <c r="L7" s="22" t="s">
        <v>8</v>
      </c>
      <c r="M7" s="24">
        <f>K7*E7</f>
        <v>8.8000000000000007</v>
      </c>
      <c r="N7" s="24" t="s">
        <v>8</v>
      </c>
    </row>
    <row r="8" spans="1:14" ht="54" customHeight="1" x14ac:dyDescent="0.2">
      <c r="A8" s="35" t="s">
        <v>51</v>
      </c>
      <c r="B8" s="26" t="s">
        <v>12</v>
      </c>
      <c r="C8" s="27" t="s">
        <v>43</v>
      </c>
      <c r="D8" s="28" t="s">
        <v>30</v>
      </c>
      <c r="E8" s="29">
        <v>25.9</v>
      </c>
      <c r="F8" s="30">
        <v>1.3</v>
      </c>
      <c r="G8" s="31">
        <f>E8*F8</f>
        <v>33.67</v>
      </c>
      <c r="H8" s="32">
        <v>1.69</v>
      </c>
      <c r="I8" s="31">
        <f>E8*H8</f>
        <v>43.770999999999994</v>
      </c>
      <c r="J8" s="31">
        <v>1.4</v>
      </c>
      <c r="K8" s="31">
        <v>1.1000000000000001</v>
      </c>
      <c r="L8" s="33">
        <v>341.6</v>
      </c>
      <c r="M8" s="29">
        <f>1.8*E8</f>
        <v>46.62</v>
      </c>
      <c r="N8" s="29">
        <f>1.8*E8+L8</f>
        <v>388.22</v>
      </c>
    </row>
    <row r="9" spans="1:14" ht="54" customHeight="1" x14ac:dyDescent="0.2">
      <c r="A9" s="36"/>
      <c r="B9" s="12" t="s">
        <v>35</v>
      </c>
      <c r="C9" s="13" t="s">
        <v>13</v>
      </c>
      <c r="D9" s="14">
        <v>1.1000000000000001</v>
      </c>
      <c r="E9" s="20">
        <v>27.427399999999999</v>
      </c>
      <c r="F9" s="17">
        <v>1.3</v>
      </c>
      <c r="G9" s="7">
        <f>E9*F9</f>
        <v>35.655619999999999</v>
      </c>
      <c r="H9" s="8">
        <v>1.69</v>
      </c>
      <c r="I9" s="7">
        <f>E9*H9</f>
        <v>46.352305999999999</v>
      </c>
      <c r="J9" s="7">
        <v>1.4</v>
      </c>
      <c r="K9" s="7">
        <v>1.1000000000000001</v>
      </c>
      <c r="L9" s="22">
        <v>341.6</v>
      </c>
      <c r="M9" s="24">
        <f t="shared" ref="M9:M10" si="0">E9*1.8</f>
        <v>49.369320000000002</v>
      </c>
      <c r="N9" s="24">
        <f t="shared" ref="N9:N10" si="1">M9+L9</f>
        <v>390.96932000000004</v>
      </c>
    </row>
    <row r="10" spans="1:14" ht="66" x14ac:dyDescent="0.2">
      <c r="A10" s="36"/>
      <c r="B10" s="12" t="s">
        <v>36</v>
      </c>
      <c r="C10" s="13" t="s">
        <v>39</v>
      </c>
      <c r="D10" s="15">
        <v>2</v>
      </c>
      <c r="E10" s="20">
        <v>49.868000000000002</v>
      </c>
      <c r="F10" s="17">
        <v>1.3</v>
      </c>
      <c r="G10" s="7">
        <f>E10*F10</f>
        <v>64.828400000000002</v>
      </c>
      <c r="H10" s="8">
        <v>1.69</v>
      </c>
      <c r="I10" s="7">
        <f>E10*H10</f>
        <v>84.276920000000004</v>
      </c>
      <c r="J10" s="7">
        <v>1.4</v>
      </c>
      <c r="K10" s="7">
        <v>1.1000000000000001</v>
      </c>
      <c r="L10" s="22">
        <v>341.6</v>
      </c>
      <c r="M10" s="24">
        <f t="shared" si="0"/>
        <v>89.7624</v>
      </c>
      <c r="N10" s="24">
        <f t="shared" si="1"/>
        <v>431.36240000000004</v>
      </c>
    </row>
    <row r="11" spans="1:14" ht="54" customHeight="1" x14ac:dyDescent="0.2">
      <c r="A11" s="36"/>
      <c r="B11" s="26" t="s">
        <v>15</v>
      </c>
      <c r="C11" s="27" t="s">
        <v>44</v>
      </c>
      <c r="D11" s="28" t="s">
        <v>31</v>
      </c>
      <c r="E11" s="29">
        <v>21.5</v>
      </c>
      <c r="F11" s="30">
        <v>1.3</v>
      </c>
      <c r="G11" s="31">
        <f>E11*F11</f>
        <v>27.95</v>
      </c>
      <c r="H11" s="32">
        <v>1.69</v>
      </c>
      <c r="I11" s="31">
        <f>E11*H11</f>
        <v>36.335000000000001</v>
      </c>
      <c r="J11" s="31">
        <v>1.4</v>
      </c>
      <c r="K11" s="31">
        <v>1.1000000000000001</v>
      </c>
      <c r="L11" s="33">
        <v>341.6</v>
      </c>
      <c r="M11" s="29">
        <f>1.8*E11</f>
        <v>38.700000000000003</v>
      </c>
      <c r="N11" s="29">
        <f>1.8*E11+L11</f>
        <v>380.3</v>
      </c>
    </row>
    <row r="12" spans="1:14" ht="54" customHeight="1" x14ac:dyDescent="0.2">
      <c r="A12" s="36"/>
      <c r="B12" s="12" t="s">
        <v>37</v>
      </c>
      <c r="C12" s="13" t="s">
        <v>14</v>
      </c>
      <c r="D12" s="14">
        <v>0.86</v>
      </c>
      <c r="E12" s="20">
        <v>21.443239999999999</v>
      </c>
      <c r="F12" s="17">
        <v>1.3</v>
      </c>
      <c r="G12" s="7">
        <f t="shared" ref="G12:G13" si="2">E12*F12</f>
        <v>27.876211999999999</v>
      </c>
      <c r="H12" s="8">
        <v>1.69</v>
      </c>
      <c r="I12" s="7">
        <f t="shared" ref="I12:I13" si="3">E12*H12</f>
        <v>36.2390756</v>
      </c>
      <c r="J12" s="7">
        <v>1.4</v>
      </c>
      <c r="K12" s="7">
        <v>1.1000000000000001</v>
      </c>
      <c r="L12" s="22">
        <v>341.6</v>
      </c>
      <c r="M12" s="24">
        <f t="shared" ref="M12:M13" si="4">E12*1.8</f>
        <v>38.597831999999997</v>
      </c>
      <c r="N12" s="24">
        <f t="shared" ref="N12:N13" si="5">M12+L12</f>
        <v>380.19783200000001</v>
      </c>
    </row>
    <row r="13" spans="1:14" ht="54" customHeight="1" x14ac:dyDescent="0.2">
      <c r="A13" s="37"/>
      <c r="B13" s="12" t="s">
        <v>38</v>
      </c>
      <c r="C13" s="13" t="s">
        <v>40</v>
      </c>
      <c r="D13" s="14">
        <v>1.8</v>
      </c>
      <c r="E13" s="20">
        <v>44.881200000000007</v>
      </c>
      <c r="F13" s="17">
        <v>1.3</v>
      </c>
      <c r="G13" s="7">
        <f t="shared" si="2"/>
        <v>58.345560000000013</v>
      </c>
      <c r="H13" s="8">
        <v>1.69</v>
      </c>
      <c r="I13" s="7">
        <f t="shared" si="3"/>
        <v>75.849228000000011</v>
      </c>
      <c r="J13" s="7">
        <v>1.4</v>
      </c>
      <c r="K13" s="7">
        <v>1.1000000000000001</v>
      </c>
      <c r="L13" s="22">
        <v>341.6</v>
      </c>
      <c r="M13" s="24">
        <f t="shared" si="4"/>
        <v>80.78616000000001</v>
      </c>
      <c r="N13" s="24">
        <f t="shared" si="5"/>
        <v>422.38616000000002</v>
      </c>
    </row>
    <row r="14" spans="1:14" ht="54" customHeight="1" x14ac:dyDescent="0.2">
      <c r="A14" s="35" t="s">
        <v>52</v>
      </c>
      <c r="B14" s="26" t="s">
        <v>3</v>
      </c>
      <c r="C14" s="27" t="s">
        <v>28</v>
      </c>
      <c r="D14" s="28" t="s">
        <v>32</v>
      </c>
      <c r="E14" s="29">
        <v>28.1</v>
      </c>
      <c r="F14" s="30">
        <v>1.3</v>
      </c>
      <c r="G14" s="31">
        <f>E14*F14</f>
        <v>36.53</v>
      </c>
      <c r="H14" s="32">
        <v>1.69</v>
      </c>
      <c r="I14" s="31">
        <f>E14*H14</f>
        <v>47.489000000000004</v>
      </c>
      <c r="J14" s="31">
        <v>1.4</v>
      </c>
      <c r="K14" s="31">
        <v>1.1000000000000001</v>
      </c>
      <c r="L14" s="33">
        <v>341.6</v>
      </c>
      <c r="M14" s="29">
        <f>1.8*E14</f>
        <v>50.580000000000005</v>
      </c>
      <c r="N14" s="29">
        <f>1.8*E14+L14</f>
        <v>392.18</v>
      </c>
    </row>
    <row r="15" spans="1:14" ht="54" customHeight="1" x14ac:dyDescent="0.2">
      <c r="A15" s="36"/>
      <c r="B15" s="12" t="s">
        <v>23</v>
      </c>
      <c r="C15" s="13" t="s">
        <v>4</v>
      </c>
      <c r="D15" s="14">
        <v>1.1299999999999999</v>
      </c>
      <c r="E15" s="20">
        <v>28.175419999999999</v>
      </c>
      <c r="F15" s="17">
        <v>1.3</v>
      </c>
      <c r="G15" s="7">
        <f>E15*F15</f>
        <v>36.628045999999998</v>
      </c>
      <c r="H15" s="8">
        <v>1.69</v>
      </c>
      <c r="I15" s="7">
        <f>E15*H15</f>
        <v>47.616459799999994</v>
      </c>
      <c r="J15" s="7">
        <v>1.4</v>
      </c>
      <c r="K15" s="7">
        <v>1.1000000000000001</v>
      </c>
      <c r="L15" s="22">
        <v>341.6</v>
      </c>
      <c r="M15" s="24">
        <f>E15*1.8</f>
        <v>50.715755999999999</v>
      </c>
      <c r="N15" s="24">
        <f>M15+L15</f>
        <v>392.31575600000002</v>
      </c>
    </row>
    <row r="16" spans="1:14" ht="66" x14ac:dyDescent="0.2">
      <c r="A16" s="36"/>
      <c r="B16" s="12" t="s">
        <v>24</v>
      </c>
      <c r="C16" s="13" t="s">
        <v>42</v>
      </c>
      <c r="D16" s="15">
        <v>3</v>
      </c>
      <c r="E16" s="20">
        <v>74.8</v>
      </c>
      <c r="F16" s="17">
        <v>1.3</v>
      </c>
      <c r="G16" s="7">
        <f>E16*F16</f>
        <v>97.24</v>
      </c>
      <c r="H16" s="8">
        <v>1.69</v>
      </c>
      <c r="I16" s="7">
        <f>E16*H16</f>
        <v>126.41199999999999</v>
      </c>
      <c r="J16" s="7">
        <v>1.4</v>
      </c>
      <c r="K16" s="7">
        <v>1.1000000000000001</v>
      </c>
      <c r="L16" s="22">
        <v>341.6</v>
      </c>
      <c r="M16" s="24">
        <f>E16*1.8</f>
        <v>134.63999999999999</v>
      </c>
      <c r="N16" s="24">
        <f>M16+L16</f>
        <v>476.24</v>
      </c>
    </row>
    <row r="17" spans="1:14" ht="54" customHeight="1" x14ac:dyDescent="0.2">
      <c r="A17" s="36"/>
      <c r="B17" s="26" t="s">
        <v>11</v>
      </c>
      <c r="C17" s="27" t="s">
        <v>27</v>
      </c>
      <c r="D17" s="28" t="s">
        <v>33</v>
      </c>
      <c r="E17" s="29">
        <v>96.5</v>
      </c>
      <c r="F17" s="30" t="s">
        <v>8</v>
      </c>
      <c r="G17" s="31" t="s">
        <v>8</v>
      </c>
      <c r="H17" s="31" t="s">
        <v>8</v>
      </c>
      <c r="I17" s="31" t="s">
        <v>8</v>
      </c>
      <c r="J17" s="31">
        <v>1.4</v>
      </c>
      <c r="K17" s="31">
        <v>1.1000000000000001</v>
      </c>
      <c r="L17" s="33">
        <v>341.6</v>
      </c>
      <c r="M17" s="29">
        <f>1.5*E17</f>
        <v>144.75</v>
      </c>
      <c r="N17" s="29">
        <f>1.5*E17+L17</f>
        <v>486.35</v>
      </c>
    </row>
    <row r="18" spans="1:14" ht="54" customHeight="1" x14ac:dyDescent="0.2">
      <c r="A18" s="36"/>
      <c r="B18" s="12" t="s">
        <v>25</v>
      </c>
      <c r="C18" s="13" t="s">
        <v>5</v>
      </c>
      <c r="D18" s="14">
        <v>3.87</v>
      </c>
      <c r="E18" s="20">
        <v>96.5</v>
      </c>
      <c r="F18" s="17" t="s">
        <v>8</v>
      </c>
      <c r="G18" s="7" t="s">
        <v>8</v>
      </c>
      <c r="H18" s="7" t="s">
        <v>8</v>
      </c>
      <c r="I18" s="7" t="s">
        <v>8</v>
      </c>
      <c r="J18" s="7">
        <v>1.4</v>
      </c>
      <c r="K18" s="7">
        <v>1.1000000000000001</v>
      </c>
      <c r="L18" s="22">
        <v>341.6</v>
      </c>
      <c r="M18" s="24">
        <f>1.5*E18</f>
        <v>144.75</v>
      </c>
      <c r="N18" s="24">
        <f>M18+L18</f>
        <v>486.35</v>
      </c>
    </row>
    <row r="19" spans="1:14" ht="66.75" thickBot="1" x14ac:dyDescent="0.25">
      <c r="A19" s="37"/>
      <c r="B19" s="12" t="s">
        <v>26</v>
      </c>
      <c r="C19" s="13" t="s">
        <v>41</v>
      </c>
      <c r="D19" s="15">
        <v>6</v>
      </c>
      <c r="E19" s="21">
        <v>149.6</v>
      </c>
      <c r="F19" s="17" t="s">
        <v>8</v>
      </c>
      <c r="G19" s="7" t="s">
        <v>8</v>
      </c>
      <c r="H19" s="7" t="s">
        <v>8</v>
      </c>
      <c r="I19" s="7" t="s">
        <v>8</v>
      </c>
      <c r="J19" s="7">
        <v>1.4</v>
      </c>
      <c r="K19" s="7">
        <v>1.1000000000000001</v>
      </c>
      <c r="L19" s="22">
        <v>341.6</v>
      </c>
      <c r="M19" s="25">
        <f>1.5*E19</f>
        <v>224.39999999999998</v>
      </c>
      <c r="N19" s="25">
        <f>M19+L19</f>
        <v>566</v>
      </c>
    </row>
    <row r="20" spans="1:14" ht="36.75" hidden="1" customHeight="1" x14ac:dyDescent="0.2">
      <c r="A20" s="11"/>
      <c r="B20" s="4" t="s">
        <v>10</v>
      </c>
      <c r="C20" s="5" t="s">
        <v>9</v>
      </c>
      <c r="D20" s="6" t="s">
        <v>34</v>
      </c>
      <c r="E20" s="18">
        <v>341.6</v>
      </c>
      <c r="F20" s="7" t="s">
        <v>8</v>
      </c>
      <c r="G20" s="7" t="s">
        <v>8</v>
      </c>
      <c r="H20" s="7" t="s">
        <v>8</v>
      </c>
      <c r="I20" s="7" t="s">
        <v>8</v>
      </c>
      <c r="J20" s="7" t="s">
        <v>8</v>
      </c>
      <c r="K20" s="7" t="s">
        <v>8</v>
      </c>
      <c r="L20" s="7" t="s">
        <v>8</v>
      </c>
      <c r="M20" s="23" t="s">
        <v>8</v>
      </c>
      <c r="N20" s="23" t="s">
        <v>8</v>
      </c>
    </row>
    <row r="21" spans="1:14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4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4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4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</sheetData>
  <mergeCells count="10">
    <mergeCell ref="A8:A13"/>
    <mergeCell ref="A14:A19"/>
    <mergeCell ref="N4:N5"/>
    <mergeCell ref="A4:A5"/>
    <mergeCell ref="B4:C4"/>
    <mergeCell ref="E4:E5"/>
    <mergeCell ref="L4:L5"/>
    <mergeCell ref="M4:M5"/>
    <mergeCell ref="F4:K4"/>
    <mergeCell ref="D4:D5"/>
  </mergeCells>
  <pageMargins left="0.23622047244094491" right="0" top="0.55118110236220474" bottom="0.35433070866141736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Худяев Андрей Сергеевич</dc:creator>
  <cp:lastModifiedBy>user</cp:lastModifiedBy>
  <cp:lastPrinted>2020-03-30T13:32:28Z</cp:lastPrinted>
  <dcterms:created xsi:type="dcterms:W3CDTF">2020-03-25T09:52:52Z</dcterms:created>
  <dcterms:modified xsi:type="dcterms:W3CDTF">2020-04-06T09:29:46Z</dcterms:modified>
</cp:coreProperties>
</file>