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не\"/>
    </mc:Choice>
  </mc:AlternateContent>
  <bookViews>
    <workbookView xWindow="480" yWindow="30" windowWidth="23250" windowHeight="13170" firstSheet="1" activeTab="1"/>
  </bookViews>
  <sheets>
    <sheet name="Свод" sheetId="1" state="hidden" r:id="rId1"/>
    <sheet name="Свод без исключ" sheetId="2" r:id="rId2"/>
  </sheets>
  <calcPr calcId="162913"/>
</workbook>
</file>

<file path=xl/calcChain.xml><?xml version="1.0" encoding="utf-8"?>
<calcChain xmlns="http://schemas.openxmlformats.org/spreadsheetml/2006/main">
  <c r="M18" i="2" l="1"/>
  <c r="N18" i="2" s="1"/>
  <c r="M17" i="2"/>
  <c r="N17" i="2" s="1"/>
  <c r="M16" i="2"/>
  <c r="N16" i="2" s="1"/>
  <c r="M15" i="2"/>
  <c r="N15" i="2" s="1"/>
  <c r="I15" i="2"/>
  <c r="G15" i="2"/>
  <c r="M14" i="2"/>
  <c r="N14" i="2" s="1"/>
  <c r="I14" i="2"/>
  <c r="G14" i="2"/>
  <c r="M13" i="2"/>
  <c r="N13" i="2" s="1"/>
  <c r="I13" i="2"/>
  <c r="G13" i="2"/>
  <c r="M12" i="2"/>
  <c r="N12" i="2" s="1"/>
  <c r="I12" i="2"/>
  <c r="G12" i="2"/>
  <c r="M11" i="2"/>
  <c r="N11" i="2" s="1"/>
  <c r="I11" i="2"/>
  <c r="G11" i="2"/>
  <c r="M10" i="2"/>
  <c r="N10" i="2" s="1"/>
  <c r="I10" i="2"/>
  <c r="G10" i="2"/>
  <c r="M9" i="2"/>
  <c r="M8" i="2"/>
  <c r="N23" i="1" l="1"/>
  <c r="M23" i="1"/>
  <c r="M8" i="1"/>
  <c r="M16" i="1" l="1"/>
  <c r="I12" i="1" l="1"/>
  <c r="G12" i="1"/>
  <c r="M12" i="1"/>
  <c r="M17" i="1" l="1"/>
  <c r="G13" i="1"/>
  <c r="M9" i="1"/>
  <c r="M10" i="1"/>
  <c r="M22" i="1"/>
  <c r="N22" i="1" s="1"/>
  <c r="I13" i="1" l="1"/>
  <c r="N11" i="1" l="1"/>
  <c r="N16" i="1"/>
  <c r="M15" i="1"/>
  <c r="N15" i="1" s="1"/>
  <c r="M13" i="1"/>
  <c r="N13" i="1" s="1"/>
  <c r="N12" i="1"/>
  <c r="M18" i="1"/>
  <c r="N18" i="1" s="1"/>
  <c r="I16" i="1"/>
  <c r="G16" i="1"/>
  <c r="I15" i="1"/>
  <c r="G15" i="1"/>
  <c r="N14" i="1" l="1"/>
  <c r="M21" i="1"/>
  <c r="N21" i="1" s="1"/>
  <c r="M19" i="1"/>
  <c r="N19" i="1" s="1"/>
  <c r="M14" i="1"/>
  <c r="I19" i="1"/>
  <c r="I18" i="1"/>
  <c r="I17" i="1"/>
  <c r="I14" i="1"/>
  <c r="G19" i="1"/>
  <c r="G18" i="1"/>
  <c r="G17" i="1"/>
  <c r="G14" i="1"/>
  <c r="G11" i="1"/>
  <c r="M11" i="1" l="1"/>
  <c r="I11" i="1"/>
  <c r="N20" i="1"/>
  <c r="N17" i="1"/>
  <c r="M20" i="1"/>
</calcChain>
</file>

<file path=xl/sharedStrings.xml><?xml version="1.0" encoding="utf-8"?>
<sst xmlns="http://schemas.openxmlformats.org/spreadsheetml/2006/main" count="179" uniqueCount="65">
  <si>
    <t>КСГ</t>
  </si>
  <si>
    <t>Код</t>
  </si>
  <si>
    <t>Наименование</t>
  </si>
  <si>
    <t>st23.004</t>
  </si>
  <si>
    <t>Пневмония, плеврит, другие болезни плевры</t>
  </si>
  <si>
    <t>Грипп и пневмония с синдромом органной дисфункции</t>
  </si>
  <si>
    <t>st36.004</t>
  </si>
  <si>
    <t>Факторы, влияющие на состояние здоровья населения и обращения в учреждения здравоохранения</t>
  </si>
  <si>
    <t>-</t>
  </si>
  <si>
    <t>st12.013</t>
  </si>
  <si>
    <t>st12.008</t>
  </si>
  <si>
    <t>Другие инфекционные и паразитарные болезни, взрослые</t>
  </si>
  <si>
    <t>Другие инфекционные и паразитарные болезни, дети</t>
  </si>
  <si>
    <t>st12.009</t>
  </si>
  <si>
    <t>Модель пациента</t>
  </si>
  <si>
    <t>МИНИМАЛЬНЫЙ ТАРИФ (с управленческим коэффициентом 0,88)</t>
  </si>
  <si>
    <t>МАКСИМАЛЬНЫЙ ТАРИФ без ЭКМО (без коэффициента уровня)</t>
  </si>
  <si>
    <t>МАКСИМАЛЬНЫЙ ТАРИФ с ЭКМО (без коэффициента уровня)</t>
  </si>
  <si>
    <t>Тариф ЭКМО дополнительно сверх тарифа КСГ</t>
  </si>
  <si>
    <t>st23.004.1</t>
  </si>
  <si>
    <t>st23.004.2</t>
  </si>
  <si>
    <t>st12.013.1</t>
  </si>
  <si>
    <t>st12.013.2</t>
  </si>
  <si>
    <t>ИСКЛЮЧАЕТСЯ. Грипп и пневмония с синдромом органной дисфункции</t>
  </si>
  <si>
    <t>ИСКЛЮЧАЕТСЯ. Пневмония, плеврит, другие болезни плевры</t>
  </si>
  <si>
    <t>1,18*0,88</t>
  </si>
  <si>
    <t>0,98*0,88</t>
  </si>
  <si>
    <t>1,28*0,88</t>
  </si>
  <si>
    <t>4,4*0,88</t>
  </si>
  <si>
    <t>st12.008.1</t>
  </si>
  <si>
    <t>st12.008.2</t>
  </si>
  <si>
    <t>st12.009.1</t>
  </si>
  <si>
    <t>st12.009.2</t>
  </si>
  <si>
    <t>Другие инфекционные и паразитарные болезни, взрослые (легкое течение COVID-19)</t>
  </si>
  <si>
    <t>Другие инфекционные и паразитарные болезни, дети (легкое течение COVID-19)</t>
  </si>
  <si>
    <t>Грипп и пневмония с синдромом органной дисфункции (тяжелое течение COVID-19)</t>
  </si>
  <si>
    <t>Пневмония, плеврит, другие болезни плевры (среднетяжелое течение COVID-19)</t>
  </si>
  <si>
    <t>ИСКЛЮЧАЕТСЯ. Другие инфекционные и паразитарные болезни, взрослые</t>
  </si>
  <si>
    <t>ИСКЛЮЧАЕТСЯ. Другие инфекционные и паразитарные болезни, дети</t>
  </si>
  <si>
    <t>st12.013.3</t>
  </si>
  <si>
    <t>Грипп и пневмония с синдромом органной дисфункции (крайне тяжелое течение COVID-19)</t>
  </si>
  <si>
    <t>st36.004.1</t>
  </si>
  <si>
    <t>ИСКЛЮЧАЕТСЯ. Факторы, влияющие на состояние здоровья населения и обращения в учреждения здравоохранения</t>
  </si>
  <si>
    <t>Наблюдение за пациентами с подозрением на COVID-19</t>
  </si>
  <si>
    <t>st36.004.2</t>
  </si>
  <si>
    <t>Код диагноза по МКБ U07.1, U07.2</t>
  </si>
  <si>
    <t>Критерий отнесения к форме течения COVID-19</t>
  </si>
  <si>
    <t>Приложение к письму ТФОМС Свердловской области</t>
  </si>
  <si>
    <t>___________________№_______________________</t>
  </si>
  <si>
    <t>Коэф-фициент затрато-емкости</t>
  </si>
  <si>
    <t>Тарифы КСГ для оплаты стационарной помощи пациентам с подозрением и подтвержденным диагнозом COVID-19, тыс. руб.</t>
  </si>
  <si>
    <t>Коды диагнозов по МКБ-10: Z03.8, Z20.8</t>
  </si>
  <si>
    <t>Коды диагнозов по МКБ-10 U07.1, U07.2</t>
  </si>
  <si>
    <t>Сочетание кодов диагнозов по МКБ-10 U07.1 и J12.8 при подтвержденном COVID-19, U07.2 и J12.9 - при лечении по клиническому проявлению и отрицательном результате теста на COVID-19</t>
  </si>
  <si>
    <t>Сочетание кодов диагнозов по МКБ-10 U07.1 и J12.8 при ПЦР-подтвержденном COVID-19; U07.2 и J12.9 - при установлении диагноза по клиническим проявлениям, данным КТ-картины (лабораторные данные неубедительны или недоступны), а также услуга проведения ИВЛ пациенту до 10 дней. Дополнительным критерием для экспертного контроля является признак "Острый респираторный дистресс-синдром средней тяжести с индексом РаО2/FiO2 от 200 до 100"</t>
  </si>
  <si>
    <t>Сочетание кодов диагнозов по МКБ-10 U07.1 и J12.8 при ПЦР-подтвержденном COVID-19; U07.2 и J12.9 - при установлении диагноза по клиническим проявлениям, данным КТ-картины (лабораторные данные неубедительны или недоступны), а также услуга проведения ИВЛ пациенту 10 дней и более. Дополнительным критерием для экспертного контроля является признак "Острый респираторный дистресс-синдром  тяжелой степени с индексом РаО2/FiO2 менее 100"</t>
  </si>
  <si>
    <r>
      <t xml:space="preserve">Контактный </t>
    </r>
    <r>
      <rPr>
        <u/>
        <sz val="13"/>
        <rFont val="Liberation Serif"/>
        <family val="1"/>
        <charset val="204"/>
      </rPr>
      <t>пациент на обсервации в МО</t>
    </r>
  </si>
  <si>
    <r>
      <rPr>
        <u/>
        <sz val="13"/>
        <rFont val="Liberation Serif"/>
        <family val="1"/>
        <charset val="204"/>
      </rPr>
      <t>Пациент с выявленной COVID-19,</t>
    </r>
    <r>
      <rPr>
        <sz val="13"/>
        <rFont val="Liberation Serif"/>
        <family val="1"/>
        <charset val="204"/>
      </rPr>
      <t xml:space="preserve">
диагноз по МКБ-10</t>
    </r>
  </si>
  <si>
    <r>
      <rPr>
        <u/>
        <sz val="13"/>
        <rFont val="Liberation Serif"/>
        <family val="1"/>
        <charset val="204"/>
      </rPr>
      <t>Пациент с выявленной COVID-19</t>
    </r>
    <r>
      <rPr>
        <sz val="13"/>
        <rFont val="Liberation Serif"/>
        <family val="1"/>
        <charset val="204"/>
      </rPr>
      <t xml:space="preserve">,
диагноз МКБ-10 
</t>
    </r>
  </si>
  <si>
    <t>Применение дополнительных коэффициентов</t>
  </si>
  <si>
    <t>Коэфф. ИВЛ 3-9 дней</t>
  </si>
  <si>
    <t>Тариф с коэфф.</t>
  </si>
  <si>
    <t xml:space="preserve"> Коэфф. ИВЛ 10 и более дней</t>
  </si>
  <si>
    <t>Коэфф. при антибиотико-резистентности</t>
  </si>
  <si>
    <t>Коэфф. при сахарном диабете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</si>
</sst>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indexed="64"/>
      <name val="Arial"/>
      <family val="2"/>
      <charset val="204"/>
    </font>
    <font>
      <sz val="12"/>
      <color theme="1"/>
      <name val="Liberation Serif"/>
      <family val="1"/>
      <charset val="204"/>
    </font>
    <font>
      <sz val="12"/>
      <name val="Liberation Serif"/>
      <family val="1"/>
      <charset val="204"/>
    </font>
    <font>
      <sz val="16"/>
      <name val="Liberation Serif"/>
      <family val="1"/>
      <charset val="204"/>
    </font>
    <font>
      <sz val="13"/>
      <name val="Liberation Serif"/>
      <family val="1"/>
      <charset val="204"/>
    </font>
    <font>
      <u/>
      <sz val="13"/>
      <name val="Liberation Serif"/>
      <family val="1"/>
      <charset val="204"/>
    </font>
    <font>
      <sz val="16"/>
      <color rgb="FF000000"/>
      <name val="Liberation Serif"/>
      <family val="1"/>
      <charset val="204"/>
    </font>
    <font>
      <sz val="13"/>
      <color rgb="FF000000"/>
      <name val="Liberation Serif"/>
      <family val="1"/>
      <charset val="204"/>
    </font>
    <font>
      <sz val="14"/>
      <name val="Liberation Serif"/>
      <family val="1"/>
      <charset val="204"/>
    </font>
    <font>
      <sz val="13"/>
      <color theme="1"/>
      <name val="Liberation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5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5" fontId="7" fillId="0" borderId="6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5" fontId="7" fillId="2" borderId="7" xfId="0" applyNumberFormat="1" applyFont="1" applyFill="1" applyBorder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 wrapText="1"/>
    </xf>
    <xf numFmtId="165" fontId="7" fillId="3" borderId="7" xfId="0" applyNumberFormat="1" applyFont="1" applyFill="1" applyBorder="1" applyAlignment="1">
      <alignment horizontal="center" vertical="center" wrapText="1"/>
    </xf>
    <xf numFmtId="165" fontId="7" fillId="3" borderId="8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5" fillId="0" borderId="19" xfId="0" applyFont="1" applyBorder="1"/>
    <xf numFmtId="164" fontId="5" fillId="0" borderId="19" xfId="8" applyFont="1" applyBorder="1"/>
    <xf numFmtId="0" fontId="8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 vertical="center" wrapText="1"/>
    </xf>
    <xf numFmtId="165" fontId="7" fillId="4" borderId="14" xfId="0" applyNumberFormat="1" applyFont="1" applyFill="1" applyBorder="1" applyAlignment="1">
      <alignment horizontal="center" vertical="center" wrapText="1"/>
    </xf>
    <xf numFmtId="165" fontId="7" fillId="4" borderId="9" xfId="0" applyNumberFormat="1" applyFont="1" applyFill="1" applyBorder="1" applyAlignment="1">
      <alignment horizontal="center" vertical="center" wrapText="1"/>
    </xf>
    <xf numFmtId="165" fontId="7" fillId="4" borderId="3" xfId="0" applyNumberFormat="1" applyFont="1" applyFill="1" applyBorder="1" applyAlignment="1">
      <alignment horizontal="center" vertical="center" wrapText="1"/>
    </xf>
    <xf numFmtId="2" fontId="7" fillId="4" borderId="3" xfId="0" applyNumberFormat="1" applyFont="1" applyFill="1" applyBorder="1" applyAlignment="1">
      <alignment horizontal="center" vertical="center" wrapText="1"/>
    </xf>
    <xf numFmtId="165" fontId="7" fillId="4" borderId="13" xfId="0" applyNumberFormat="1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165" fontId="7" fillId="0" borderId="18" xfId="0" applyNumberFormat="1" applyFont="1" applyBorder="1" applyAlignment="1">
      <alignment horizontal="center" vertical="center" wrapText="1"/>
    </xf>
    <xf numFmtId="165" fontId="7" fillId="0" borderId="16" xfId="0" applyNumberFormat="1" applyFont="1" applyBorder="1" applyAlignment="1">
      <alignment horizontal="center" vertical="center" wrapText="1"/>
    </xf>
    <xf numFmtId="165" fontId="7" fillId="0" borderId="17" xfId="0" applyNumberFormat="1" applyFont="1" applyBorder="1" applyAlignment="1">
      <alignment horizontal="center" vertical="center" wrapText="1"/>
    </xf>
    <xf numFmtId="2" fontId="7" fillId="0" borderId="16" xfId="0" applyNumberFormat="1" applyFont="1" applyBorder="1" applyAlignment="1">
      <alignment horizontal="center" vertical="center" wrapText="1"/>
    </xf>
    <xf numFmtId="165" fontId="7" fillId="0" borderId="15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65" fontId="7" fillId="3" borderId="12" xfId="0" applyNumberFormat="1" applyFont="1" applyFill="1" applyBorder="1" applyAlignment="1">
      <alignment horizontal="center" vertical="center" wrapText="1"/>
    </xf>
    <xf numFmtId="165" fontId="7" fillId="3" borderId="22" xfId="0" applyNumberFormat="1" applyFont="1" applyFill="1" applyBorder="1" applyAlignment="1">
      <alignment horizontal="center" vertical="center" wrapText="1"/>
    </xf>
    <xf numFmtId="165" fontId="7" fillId="4" borderId="23" xfId="0" applyNumberFormat="1" applyFont="1" applyFill="1" applyBorder="1" applyAlignment="1">
      <alignment horizontal="center" vertical="center" wrapText="1"/>
    </xf>
    <xf numFmtId="0" fontId="5" fillId="0" borderId="25" xfId="0" applyFont="1" applyBorder="1"/>
    <xf numFmtId="0" fontId="12" fillId="4" borderId="10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165" fontId="12" fillId="0" borderId="17" xfId="0" applyNumberFormat="1" applyFont="1" applyBorder="1" applyAlignment="1">
      <alignment horizontal="center" vertical="center" wrapText="1"/>
    </xf>
    <xf numFmtId="165" fontId="12" fillId="0" borderId="5" xfId="0" applyNumberFormat="1" applyFont="1" applyBorder="1" applyAlignment="1">
      <alignment horizontal="center" vertical="center" wrapText="1"/>
    </xf>
    <xf numFmtId="2" fontId="12" fillId="0" borderId="17" xfId="0" applyNumberFormat="1" applyFont="1" applyBorder="1" applyAlignment="1">
      <alignment horizontal="center" vertical="center" wrapText="1"/>
    </xf>
    <xf numFmtId="0" fontId="5" fillId="0" borderId="0" xfId="0" applyFont="1" applyBorder="1"/>
    <xf numFmtId="0" fontId="8" fillId="4" borderId="7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5" fillId="0" borderId="26" xfId="0" applyFont="1" applyBorder="1"/>
    <xf numFmtId="0" fontId="13" fillId="0" borderId="8" xfId="0" applyFont="1" applyBorder="1" applyAlignment="1">
      <alignment horizontal="center" vertical="center" wrapText="1"/>
    </xf>
    <xf numFmtId="165" fontId="8" fillId="4" borderId="14" xfId="0" applyNumberFormat="1" applyFont="1" applyFill="1" applyBorder="1" applyAlignment="1">
      <alignment horizontal="center" vertical="center" wrapText="1"/>
    </xf>
    <xf numFmtId="0" fontId="13" fillId="0" borderId="7" xfId="0" applyFont="1" applyBorder="1"/>
    <xf numFmtId="0" fontId="13" fillId="0" borderId="2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13" fillId="0" borderId="21" xfId="0" applyFont="1" applyBorder="1" applyAlignment="1">
      <alignment horizontal="center" wrapText="1"/>
    </xf>
    <xf numFmtId="165" fontId="7" fillId="4" borderId="7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2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9">
    <cellStyle name="Normal_Sheet1" xfId="2"/>
    <cellStyle name="Обычный" xfId="0" builtinId="0"/>
    <cellStyle name="Обычный 2" xfId="4"/>
    <cellStyle name="Обычный 2 2 2" xfId="6"/>
    <cellStyle name="Обычный 3" xfId="5"/>
    <cellStyle name="Обычный 4" xfId="1"/>
    <cellStyle name="Процентный 2" xfId="3"/>
    <cellStyle name="Финансовый" xfId="8" builtinId="3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zoomScale="70" zoomScaleNormal="70" zoomScaleSheetLayoutView="85" workbookViewId="0"/>
  </sheetViews>
  <sheetFormatPr defaultColWidth="9.140625" defaultRowHeight="15" x14ac:dyDescent="0.2"/>
  <cols>
    <col min="1" max="1" width="26.140625" style="1" customWidth="1"/>
    <col min="2" max="2" width="12.7109375" style="1" customWidth="1"/>
    <col min="3" max="3" width="34.140625" style="1" customWidth="1"/>
    <col min="4" max="4" width="10.28515625" style="1" customWidth="1"/>
    <col min="5" max="5" width="19.7109375" style="1" customWidth="1"/>
    <col min="6" max="12" width="15.7109375" style="1" customWidth="1"/>
    <col min="13" max="14" width="19.7109375" style="1" customWidth="1"/>
    <col min="15" max="15" width="58.28515625" style="1" customWidth="1"/>
    <col min="16" max="16384" width="9.140625" style="1"/>
  </cols>
  <sheetData>
    <row r="1" spans="1:16" x14ac:dyDescent="0.2">
      <c r="O1" s="66" t="s">
        <v>47</v>
      </c>
    </row>
    <row r="2" spans="1:16" x14ac:dyDescent="0.2">
      <c r="O2" s="66" t="s">
        <v>48</v>
      </c>
    </row>
    <row r="3" spans="1:16" ht="20.25" x14ac:dyDescent="0.3">
      <c r="A3" s="74" t="s">
        <v>50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</row>
    <row r="4" spans="1:16" ht="15.75" thickBot="1" x14ac:dyDescent="0.25">
      <c r="A4" s="28"/>
      <c r="B4" s="28"/>
      <c r="C4" s="28"/>
      <c r="D4" s="28"/>
      <c r="E4" s="29"/>
      <c r="F4" s="28"/>
      <c r="G4" s="28"/>
      <c r="H4" s="28"/>
      <c r="I4" s="28"/>
      <c r="J4" s="28"/>
      <c r="K4" s="28"/>
      <c r="L4" s="28"/>
      <c r="M4" s="28"/>
      <c r="N4" s="28"/>
    </row>
    <row r="5" spans="1:16" x14ac:dyDescent="0.2">
      <c r="A5" s="83" t="s">
        <v>14</v>
      </c>
      <c r="B5" s="83" t="s">
        <v>0</v>
      </c>
      <c r="C5" s="83"/>
      <c r="D5" s="93" t="s">
        <v>49</v>
      </c>
      <c r="E5" s="85" t="s">
        <v>15</v>
      </c>
      <c r="F5" s="91" t="s">
        <v>59</v>
      </c>
      <c r="G5" s="92"/>
      <c r="H5" s="92"/>
      <c r="I5" s="92"/>
      <c r="J5" s="92"/>
      <c r="K5" s="92"/>
      <c r="L5" s="87" t="s">
        <v>18</v>
      </c>
      <c r="M5" s="89" t="s">
        <v>16</v>
      </c>
      <c r="N5" s="81" t="s">
        <v>17</v>
      </c>
      <c r="O5" s="75" t="s">
        <v>46</v>
      </c>
    </row>
    <row r="6" spans="1:16" ht="60" x14ac:dyDescent="0.2">
      <c r="A6" s="84"/>
      <c r="B6" s="3" t="s">
        <v>1</v>
      </c>
      <c r="C6" s="3" t="s">
        <v>2</v>
      </c>
      <c r="D6" s="94"/>
      <c r="E6" s="86"/>
      <c r="F6" s="11" t="s">
        <v>60</v>
      </c>
      <c r="G6" s="4" t="s">
        <v>61</v>
      </c>
      <c r="H6" s="3" t="s">
        <v>62</v>
      </c>
      <c r="I6" s="7" t="s">
        <v>61</v>
      </c>
      <c r="J6" s="3" t="s">
        <v>63</v>
      </c>
      <c r="K6" s="3" t="s">
        <v>64</v>
      </c>
      <c r="L6" s="88"/>
      <c r="M6" s="90"/>
      <c r="N6" s="82"/>
      <c r="O6" s="76"/>
    </row>
    <row r="7" spans="1:16" ht="13.5" customHeight="1" x14ac:dyDescent="0.2">
      <c r="A7" s="3">
        <v>1</v>
      </c>
      <c r="B7" s="3">
        <v>2</v>
      </c>
      <c r="C7" s="3">
        <v>3</v>
      </c>
      <c r="D7" s="23">
        <v>4</v>
      </c>
      <c r="E7" s="22">
        <v>5</v>
      </c>
      <c r="F7" s="11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10">
        <v>12</v>
      </c>
      <c r="M7" s="13">
        <v>13</v>
      </c>
      <c r="N7" s="44">
        <v>14</v>
      </c>
      <c r="O7" s="65">
        <v>15</v>
      </c>
    </row>
    <row r="8" spans="1:16" ht="82.5" x14ac:dyDescent="0.2">
      <c r="A8" s="80" t="s">
        <v>56</v>
      </c>
      <c r="B8" s="19" t="s">
        <v>6</v>
      </c>
      <c r="C8" s="20" t="s">
        <v>42</v>
      </c>
      <c r="D8" s="49">
        <v>0.32</v>
      </c>
      <c r="E8" s="68">
        <v>8</v>
      </c>
      <c r="F8" s="24" t="s">
        <v>8</v>
      </c>
      <c r="G8" s="19" t="s">
        <v>8</v>
      </c>
      <c r="H8" s="19" t="s">
        <v>8</v>
      </c>
      <c r="I8" s="19" t="s">
        <v>8</v>
      </c>
      <c r="J8" s="19" t="s">
        <v>8</v>
      </c>
      <c r="K8" s="21">
        <v>1.1000000000000001</v>
      </c>
      <c r="L8" s="25" t="s">
        <v>8</v>
      </c>
      <c r="M8" s="26">
        <f>K8*E8</f>
        <v>8.8000000000000007</v>
      </c>
      <c r="N8" s="27" t="s">
        <v>8</v>
      </c>
      <c r="O8" s="57"/>
    </row>
    <row r="9" spans="1:16" ht="66" x14ac:dyDescent="0.2">
      <c r="A9" s="77"/>
      <c r="B9" s="8" t="s">
        <v>41</v>
      </c>
      <c r="C9" s="9" t="s">
        <v>7</v>
      </c>
      <c r="D9" s="50">
        <v>0.31</v>
      </c>
      <c r="E9" s="14">
        <v>7.7</v>
      </c>
      <c r="F9" s="12" t="s">
        <v>8</v>
      </c>
      <c r="G9" s="5" t="s">
        <v>8</v>
      </c>
      <c r="H9" s="5" t="s">
        <v>8</v>
      </c>
      <c r="I9" s="5" t="s">
        <v>8</v>
      </c>
      <c r="J9" s="5" t="s">
        <v>8</v>
      </c>
      <c r="K9" s="5">
        <v>1.1000000000000001</v>
      </c>
      <c r="L9" s="16" t="s">
        <v>8</v>
      </c>
      <c r="M9" s="17">
        <f t="shared" ref="M9:M10" si="0">K9*E9</f>
        <v>8.4700000000000006</v>
      </c>
      <c r="N9" s="45" t="s">
        <v>8</v>
      </c>
      <c r="O9" s="72"/>
    </row>
    <row r="10" spans="1:16" ht="33.75" thickBot="1" x14ac:dyDescent="0.25">
      <c r="A10" s="78"/>
      <c r="B10" s="37" t="s">
        <v>44</v>
      </c>
      <c r="C10" s="38" t="s">
        <v>43</v>
      </c>
      <c r="D10" s="51">
        <v>1</v>
      </c>
      <c r="E10" s="15">
        <v>24.9</v>
      </c>
      <c r="F10" s="43" t="s">
        <v>8</v>
      </c>
      <c r="G10" s="40" t="s">
        <v>8</v>
      </c>
      <c r="H10" s="40" t="s">
        <v>8</v>
      </c>
      <c r="I10" s="40" t="s">
        <v>8</v>
      </c>
      <c r="J10" s="40" t="s">
        <v>8</v>
      </c>
      <c r="K10" s="40">
        <v>1.1000000000000001</v>
      </c>
      <c r="L10" s="41" t="s">
        <v>8</v>
      </c>
      <c r="M10" s="18">
        <f t="shared" si="0"/>
        <v>27.39</v>
      </c>
      <c r="N10" s="46" t="s">
        <v>8</v>
      </c>
      <c r="O10" s="73" t="s">
        <v>51</v>
      </c>
    </row>
    <row r="11" spans="1:16" ht="49.5" x14ac:dyDescent="0.2">
      <c r="A11" s="77" t="s">
        <v>57</v>
      </c>
      <c r="B11" s="30" t="s">
        <v>10</v>
      </c>
      <c r="C11" s="31" t="s">
        <v>37</v>
      </c>
      <c r="D11" s="52" t="s">
        <v>25</v>
      </c>
      <c r="E11" s="32">
        <v>25.9</v>
      </c>
      <c r="F11" s="33">
        <v>1.3</v>
      </c>
      <c r="G11" s="34">
        <f>E11*F11</f>
        <v>33.67</v>
      </c>
      <c r="H11" s="35">
        <v>1.69</v>
      </c>
      <c r="I11" s="34">
        <f>E11*H11</f>
        <v>43.770999999999994</v>
      </c>
      <c r="J11" s="34">
        <v>1.4</v>
      </c>
      <c r="K11" s="34">
        <v>1.1000000000000001</v>
      </c>
      <c r="L11" s="36">
        <v>341.6</v>
      </c>
      <c r="M11" s="32">
        <f>1.8*E11</f>
        <v>46.62</v>
      </c>
      <c r="N11" s="47">
        <f>1.8*E11+L11</f>
        <v>388.22</v>
      </c>
      <c r="O11" s="32"/>
    </row>
    <row r="12" spans="1:16" ht="49.5" x14ac:dyDescent="0.2">
      <c r="A12" s="77"/>
      <c r="B12" s="8" t="s">
        <v>29</v>
      </c>
      <c r="C12" s="9" t="s">
        <v>11</v>
      </c>
      <c r="D12" s="50">
        <v>1.1000000000000001</v>
      </c>
      <c r="E12" s="14">
        <v>27.427399999999999</v>
      </c>
      <c r="F12" s="12">
        <v>1.3</v>
      </c>
      <c r="G12" s="5">
        <f>E12*F12</f>
        <v>35.655619999999999</v>
      </c>
      <c r="H12" s="6">
        <v>1.69</v>
      </c>
      <c r="I12" s="5">
        <f>E12*H12</f>
        <v>46.352305999999999</v>
      </c>
      <c r="J12" s="5">
        <v>1.4</v>
      </c>
      <c r="K12" s="5">
        <v>1.1000000000000001</v>
      </c>
      <c r="L12" s="16">
        <v>341.6</v>
      </c>
      <c r="M12" s="17">
        <f>E12*1.8</f>
        <v>49.369320000000002</v>
      </c>
      <c r="N12" s="45">
        <f t="shared" ref="N12:N13" si="1">M12+L12</f>
        <v>390.96932000000004</v>
      </c>
      <c r="O12" s="48"/>
    </row>
    <row r="13" spans="1:16" ht="66.75" thickBot="1" x14ac:dyDescent="0.25">
      <c r="A13" s="77"/>
      <c r="B13" s="37" t="s">
        <v>30</v>
      </c>
      <c r="C13" s="38" t="s">
        <v>33</v>
      </c>
      <c r="D13" s="53">
        <v>2</v>
      </c>
      <c r="E13" s="15">
        <v>49.868000000000002</v>
      </c>
      <c r="F13" s="39">
        <v>1.3</v>
      </c>
      <c r="G13" s="40">
        <f>E13*F13</f>
        <v>64.828400000000002</v>
      </c>
      <c r="H13" s="42">
        <v>1.69</v>
      </c>
      <c r="I13" s="40">
        <f>E13*H13</f>
        <v>84.276920000000004</v>
      </c>
      <c r="J13" s="40">
        <v>1.4</v>
      </c>
      <c r="K13" s="40">
        <v>1.1000000000000001</v>
      </c>
      <c r="L13" s="41">
        <v>341.6</v>
      </c>
      <c r="M13" s="18">
        <f t="shared" ref="M13" si="2">E13*1.8</f>
        <v>89.7624</v>
      </c>
      <c r="N13" s="46">
        <f t="shared" si="1"/>
        <v>431.36240000000004</v>
      </c>
      <c r="O13" s="61" t="s">
        <v>52</v>
      </c>
    </row>
    <row r="14" spans="1:16" ht="49.5" x14ac:dyDescent="0.2">
      <c r="A14" s="77"/>
      <c r="B14" s="30" t="s">
        <v>13</v>
      </c>
      <c r="C14" s="31" t="s">
        <v>38</v>
      </c>
      <c r="D14" s="52" t="s">
        <v>26</v>
      </c>
      <c r="E14" s="32">
        <v>21.5</v>
      </c>
      <c r="F14" s="33">
        <v>1.3</v>
      </c>
      <c r="G14" s="34">
        <f>E14*F14</f>
        <v>27.95</v>
      </c>
      <c r="H14" s="35">
        <v>1.69</v>
      </c>
      <c r="I14" s="34">
        <f>E14*H14</f>
        <v>36.335000000000001</v>
      </c>
      <c r="J14" s="34">
        <v>1.4</v>
      </c>
      <c r="K14" s="34">
        <v>1.1000000000000001</v>
      </c>
      <c r="L14" s="36">
        <v>341.6</v>
      </c>
      <c r="M14" s="32">
        <f>1.8*E14</f>
        <v>38.700000000000003</v>
      </c>
      <c r="N14" s="47">
        <f>1.8*E14+L14</f>
        <v>380.3</v>
      </c>
      <c r="O14" s="62"/>
      <c r="P14" s="56"/>
    </row>
    <row r="15" spans="1:16" ht="33" x14ac:dyDescent="0.25">
      <c r="A15" s="77"/>
      <c r="B15" s="8" t="s">
        <v>31</v>
      </c>
      <c r="C15" s="9" t="s">
        <v>12</v>
      </c>
      <c r="D15" s="50">
        <v>0.86</v>
      </c>
      <c r="E15" s="14">
        <v>21.443239999999999</v>
      </c>
      <c r="F15" s="12">
        <v>1.3</v>
      </c>
      <c r="G15" s="5">
        <f t="shared" ref="G15:G16" si="3">E15*F15</f>
        <v>27.876211999999999</v>
      </c>
      <c r="H15" s="6">
        <v>1.69</v>
      </c>
      <c r="I15" s="5">
        <f t="shared" ref="I15:I16" si="4">E15*H15</f>
        <v>36.2390756</v>
      </c>
      <c r="J15" s="5">
        <v>1.4</v>
      </c>
      <c r="K15" s="5">
        <v>1.1000000000000001</v>
      </c>
      <c r="L15" s="16">
        <v>341.6</v>
      </c>
      <c r="M15" s="17">
        <f t="shared" ref="M15" si="5">E15*1.8</f>
        <v>38.597831999999997</v>
      </c>
      <c r="N15" s="45">
        <f t="shared" ref="N15:N16" si="6">M15+L15</f>
        <v>380.19783200000001</v>
      </c>
      <c r="O15" s="63"/>
    </row>
    <row r="16" spans="1:16" ht="50.25" thickBot="1" x14ac:dyDescent="0.25">
      <c r="A16" s="78"/>
      <c r="B16" s="37" t="s">
        <v>32</v>
      </c>
      <c r="C16" s="38" t="s">
        <v>34</v>
      </c>
      <c r="D16" s="51">
        <v>1.8</v>
      </c>
      <c r="E16" s="15">
        <v>44.881200000000007</v>
      </c>
      <c r="F16" s="39">
        <v>1.3</v>
      </c>
      <c r="G16" s="40">
        <f t="shared" si="3"/>
        <v>58.345560000000013</v>
      </c>
      <c r="H16" s="42">
        <v>1.69</v>
      </c>
      <c r="I16" s="40">
        <f t="shared" si="4"/>
        <v>75.849228000000011</v>
      </c>
      <c r="J16" s="40">
        <v>1.4</v>
      </c>
      <c r="K16" s="40">
        <v>1.1000000000000001</v>
      </c>
      <c r="L16" s="41">
        <v>341.6</v>
      </c>
      <c r="M16" s="18">
        <f>E16*1.8</f>
        <v>80.78616000000001</v>
      </c>
      <c r="N16" s="46">
        <f t="shared" si="6"/>
        <v>422.38616000000002</v>
      </c>
      <c r="O16" s="64" t="s">
        <v>45</v>
      </c>
    </row>
    <row r="17" spans="1:15" ht="49.5" x14ac:dyDescent="0.2">
      <c r="A17" s="79" t="s">
        <v>58</v>
      </c>
      <c r="B17" s="30" t="s">
        <v>3</v>
      </c>
      <c r="C17" s="31" t="s">
        <v>24</v>
      </c>
      <c r="D17" s="52" t="s">
        <v>27</v>
      </c>
      <c r="E17" s="32">
        <v>28.1</v>
      </c>
      <c r="F17" s="33">
        <v>1.3</v>
      </c>
      <c r="G17" s="34">
        <f>E17*F17</f>
        <v>36.53</v>
      </c>
      <c r="H17" s="35">
        <v>1.69</v>
      </c>
      <c r="I17" s="34">
        <f>E17*H17</f>
        <v>47.489000000000004</v>
      </c>
      <c r="J17" s="34">
        <v>1.4</v>
      </c>
      <c r="K17" s="34">
        <v>1.1000000000000001</v>
      </c>
      <c r="L17" s="36">
        <v>341.6</v>
      </c>
      <c r="M17" s="32">
        <f>1.8*E17</f>
        <v>50.580000000000005</v>
      </c>
      <c r="N17" s="47">
        <f>1.8*E17+L17</f>
        <v>392.18</v>
      </c>
      <c r="O17" s="62"/>
    </row>
    <row r="18" spans="1:15" ht="33" x14ac:dyDescent="0.25">
      <c r="A18" s="77"/>
      <c r="B18" s="8" t="s">
        <v>19</v>
      </c>
      <c r="C18" s="9" t="s">
        <v>4</v>
      </c>
      <c r="D18" s="50">
        <v>1.1299999999999999</v>
      </c>
      <c r="E18" s="14">
        <v>28.175419999999999</v>
      </c>
      <c r="F18" s="12">
        <v>1.3</v>
      </c>
      <c r="G18" s="5">
        <f>E18*F18</f>
        <v>36.628045999999998</v>
      </c>
      <c r="H18" s="6">
        <v>1.69</v>
      </c>
      <c r="I18" s="5">
        <f>E18*H18</f>
        <v>47.616459799999994</v>
      </c>
      <c r="J18" s="5">
        <v>1.4</v>
      </c>
      <c r="K18" s="5">
        <v>1.1000000000000001</v>
      </c>
      <c r="L18" s="16">
        <v>341.6</v>
      </c>
      <c r="M18" s="17">
        <f>E18*1.8</f>
        <v>50.715755999999999</v>
      </c>
      <c r="N18" s="45">
        <f>M18+L18</f>
        <v>392.31575600000002</v>
      </c>
      <c r="O18" s="63"/>
    </row>
    <row r="19" spans="1:15" ht="66.75" thickBot="1" x14ac:dyDescent="0.3">
      <c r="A19" s="77"/>
      <c r="B19" s="37" t="s">
        <v>20</v>
      </c>
      <c r="C19" s="38" t="s">
        <v>36</v>
      </c>
      <c r="D19" s="53">
        <v>3</v>
      </c>
      <c r="E19" s="15">
        <v>74.8</v>
      </c>
      <c r="F19" s="39">
        <v>1.3</v>
      </c>
      <c r="G19" s="40">
        <f>E19*F19</f>
        <v>97.24</v>
      </c>
      <c r="H19" s="42">
        <v>1.69</v>
      </c>
      <c r="I19" s="40">
        <f>E19*H19</f>
        <v>126.41199999999999</v>
      </c>
      <c r="J19" s="40">
        <v>1.4</v>
      </c>
      <c r="K19" s="40">
        <v>1.1000000000000001</v>
      </c>
      <c r="L19" s="41">
        <v>341.6</v>
      </c>
      <c r="M19" s="18">
        <f>E19*1.8</f>
        <v>134.63999999999999</v>
      </c>
      <c r="N19" s="46">
        <f>M19+L19</f>
        <v>476.24</v>
      </c>
      <c r="O19" s="67" t="s">
        <v>53</v>
      </c>
    </row>
    <row r="20" spans="1:15" ht="49.5" x14ac:dyDescent="0.2">
      <c r="A20" s="77"/>
      <c r="B20" s="30" t="s">
        <v>9</v>
      </c>
      <c r="C20" s="31" t="s">
        <v>23</v>
      </c>
      <c r="D20" s="52" t="s">
        <v>28</v>
      </c>
      <c r="E20" s="32">
        <v>96.5</v>
      </c>
      <c r="F20" s="33" t="s">
        <v>8</v>
      </c>
      <c r="G20" s="34" t="s">
        <v>8</v>
      </c>
      <c r="H20" s="34" t="s">
        <v>8</v>
      </c>
      <c r="I20" s="34" t="s">
        <v>8</v>
      </c>
      <c r="J20" s="34">
        <v>1.4</v>
      </c>
      <c r="K20" s="34">
        <v>1.1000000000000001</v>
      </c>
      <c r="L20" s="36">
        <v>341.6</v>
      </c>
      <c r="M20" s="32">
        <f>1.5*E20</f>
        <v>144.75</v>
      </c>
      <c r="N20" s="47">
        <f>1.5*E20+L20</f>
        <v>486.35</v>
      </c>
      <c r="O20" s="32"/>
    </row>
    <row r="21" spans="1:15" ht="49.5" x14ac:dyDescent="0.2">
      <c r="A21" s="77"/>
      <c r="B21" s="8" t="s">
        <v>21</v>
      </c>
      <c r="C21" s="9" t="s">
        <v>5</v>
      </c>
      <c r="D21" s="50">
        <v>3.87</v>
      </c>
      <c r="E21" s="14">
        <v>96.5</v>
      </c>
      <c r="F21" s="12" t="s">
        <v>8</v>
      </c>
      <c r="G21" s="5" t="s">
        <v>8</v>
      </c>
      <c r="H21" s="5" t="s">
        <v>8</v>
      </c>
      <c r="I21" s="5" t="s">
        <v>8</v>
      </c>
      <c r="J21" s="5">
        <v>1.4</v>
      </c>
      <c r="K21" s="5">
        <v>1.1000000000000001</v>
      </c>
      <c r="L21" s="16">
        <v>341.6</v>
      </c>
      <c r="M21" s="17">
        <f>1.5*E21</f>
        <v>144.75</v>
      </c>
      <c r="N21" s="45">
        <f>M21+L21</f>
        <v>486.35</v>
      </c>
      <c r="O21" s="48"/>
    </row>
    <row r="22" spans="1:15" ht="165" x14ac:dyDescent="0.2">
      <c r="A22" s="77"/>
      <c r="B22" s="8" t="s">
        <v>22</v>
      </c>
      <c r="C22" s="9" t="s">
        <v>35</v>
      </c>
      <c r="D22" s="54">
        <v>6</v>
      </c>
      <c r="E22" s="14">
        <v>149.6</v>
      </c>
      <c r="F22" s="12" t="s">
        <v>8</v>
      </c>
      <c r="G22" s="5" t="s">
        <v>8</v>
      </c>
      <c r="H22" s="5" t="s">
        <v>8</v>
      </c>
      <c r="I22" s="5" t="s">
        <v>8</v>
      </c>
      <c r="J22" s="5">
        <v>1.4</v>
      </c>
      <c r="K22" s="5">
        <v>1.1000000000000001</v>
      </c>
      <c r="L22" s="16">
        <v>341.6</v>
      </c>
      <c r="M22" s="17">
        <f>1.5*E22</f>
        <v>224.39999999999998</v>
      </c>
      <c r="N22" s="17">
        <f>M22+L22</f>
        <v>566</v>
      </c>
      <c r="O22" s="59" t="s">
        <v>54</v>
      </c>
    </row>
    <row r="23" spans="1:15" ht="165.75" thickBot="1" x14ac:dyDescent="0.25">
      <c r="A23" s="78"/>
      <c r="B23" s="37" t="s">
        <v>39</v>
      </c>
      <c r="C23" s="38" t="s">
        <v>40</v>
      </c>
      <c r="D23" s="55">
        <v>14.76</v>
      </c>
      <c r="E23" s="15">
        <v>368</v>
      </c>
      <c r="F23" s="39" t="s">
        <v>8</v>
      </c>
      <c r="G23" s="40" t="s">
        <v>8</v>
      </c>
      <c r="H23" s="40" t="s">
        <v>8</v>
      </c>
      <c r="I23" s="40" t="s">
        <v>8</v>
      </c>
      <c r="J23" s="40">
        <v>1.4</v>
      </c>
      <c r="K23" s="40">
        <v>1.1000000000000001</v>
      </c>
      <c r="L23" s="41">
        <v>341.6</v>
      </c>
      <c r="M23" s="18">
        <f>1.5*E23</f>
        <v>552</v>
      </c>
      <c r="N23" s="46">
        <f>M23+L23</f>
        <v>893.6</v>
      </c>
      <c r="O23" s="58" t="s">
        <v>55</v>
      </c>
    </row>
    <row r="24" spans="1:15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O24" s="60"/>
    </row>
    <row r="25" spans="1:15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5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</sheetData>
  <mergeCells count="13">
    <mergeCell ref="A3:O3"/>
    <mergeCell ref="O5:O6"/>
    <mergeCell ref="A11:A16"/>
    <mergeCell ref="A17:A23"/>
    <mergeCell ref="A8:A10"/>
    <mergeCell ref="N5:N6"/>
    <mergeCell ref="A5:A6"/>
    <mergeCell ref="B5:C5"/>
    <mergeCell ref="E5:E6"/>
    <mergeCell ref="L5:L6"/>
    <mergeCell ref="M5:M6"/>
    <mergeCell ref="F5:K5"/>
    <mergeCell ref="D5:D6"/>
  </mergeCells>
  <pageMargins left="0.23622047244094491" right="0" top="0.55118110236220474" bottom="0.35433070866141736" header="0" footer="0"/>
  <pageSetup paperSize="8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zoomScale="70" zoomScaleNormal="70" workbookViewId="0">
      <selection activeCell="A3" sqref="A3:O3"/>
    </sheetView>
  </sheetViews>
  <sheetFormatPr defaultColWidth="9.140625" defaultRowHeight="15" x14ac:dyDescent="0.2"/>
  <cols>
    <col min="1" max="1" width="26.140625" style="1" customWidth="1"/>
    <col min="2" max="2" width="12.7109375" style="1" customWidth="1"/>
    <col min="3" max="3" width="34.140625" style="1" customWidth="1"/>
    <col min="4" max="4" width="10.28515625" style="1" customWidth="1"/>
    <col min="5" max="5" width="19.7109375" style="1" customWidth="1"/>
    <col min="6" max="12" width="15.7109375" style="1" customWidth="1"/>
    <col min="13" max="14" width="19.7109375" style="1" customWidth="1"/>
    <col min="15" max="15" width="58.28515625" style="1" customWidth="1"/>
    <col min="16" max="16384" width="9.140625" style="1"/>
  </cols>
  <sheetData>
    <row r="1" spans="1:15" x14ac:dyDescent="0.2">
      <c r="O1" s="66" t="s">
        <v>47</v>
      </c>
    </row>
    <row r="2" spans="1:15" x14ac:dyDescent="0.2">
      <c r="O2" s="66" t="s">
        <v>48</v>
      </c>
    </row>
    <row r="3" spans="1:15" ht="20.25" x14ac:dyDescent="0.3">
      <c r="A3" s="74" t="s">
        <v>50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</row>
    <row r="4" spans="1:15" ht="15.75" thickBot="1" x14ac:dyDescent="0.25">
      <c r="A4" s="28"/>
      <c r="B4" s="28"/>
      <c r="C4" s="28"/>
      <c r="D4" s="28"/>
      <c r="E4" s="29"/>
      <c r="F4" s="28"/>
      <c r="G4" s="28"/>
      <c r="H4" s="28"/>
      <c r="I4" s="28"/>
      <c r="J4" s="28"/>
      <c r="K4" s="28"/>
      <c r="L4" s="28"/>
      <c r="M4" s="28"/>
      <c r="N4" s="28"/>
    </row>
    <row r="5" spans="1:15" x14ac:dyDescent="0.2">
      <c r="A5" s="83" t="s">
        <v>14</v>
      </c>
      <c r="B5" s="83" t="s">
        <v>0</v>
      </c>
      <c r="C5" s="83"/>
      <c r="D5" s="93" t="s">
        <v>49</v>
      </c>
      <c r="E5" s="85" t="s">
        <v>15</v>
      </c>
      <c r="F5" s="91" t="s">
        <v>59</v>
      </c>
      <c r="G5" s="92"/>
      <c r="H5" s="92"/>
      <c r="I5" s="92"/>
      <c r="J5" s="92"/>
      <c r="K5" s="92"/>
      <c r="L5" s="87" t="s">
        <v>18</v>
      </c>
      <c r="M5" s="89" t="s">
        <v>16</v>
      </c>
      <c r="N5" s="81" t="s">
        <v>17</v>
      </c>
      <c r="O5" s="75" t="s">
        <v>46</v>
      </c>
    </row>
    <row r="6" spans="1:15" ht="60" x14ac:dyDescent="0.2">
      <c r="A6" s="84"/>
      <c r="B6" s="69" t="s">
        <v>1</v>
      </c>
      <c r="C6" s="69" t="s">
        <v>2</v>
      </c>
      <c r="D6" s="94"/>
      <c r="E6" s="86"/>
      <c r="F6" s="11" t="s">
        <v>60</v>
      </c>
      <c r="G6" s="69" t="s">
        <v>61</v>
      </c>
      <c r="H6" s="69" t="s">
        <v>62</v>
      </c>
      <c r="I6" s="69" t="s">
        <v>61</v>
      </c>
      <c r="J6" s="69" t="s">
        <v>63</v>
      </c>
      <c r="K6" s="69" t="s">
        <v>64</v>
      </c>
      <c r="L6" s="88"/>
      <c r="M6" s="90"/>
      <c r="N6" s="82"/>
      <c r="O6" s="76"/>
    </row>
    <row r="7" spans="1:15" ht="13.5" customHeight="1" x14ac:dyDescent="0.2">
      <c r="A7" s="69">
        <v>1</v>
      </c>
      <c r="B7" s="69">
        <v>2</v>
      </c>
      <c r="C7" s="69">
        <v>3</v>
      </c>
      <c r="D7" s="71">
        <v>4</v>
      </c>
      <c r="E7" s="22">
        <v>5</v>
      </c>
      <c r="F7" s="11">
        <v>6</v>
      </c>
      <c r="G7" s="69">
        <v>7</v>
      </c>
      <c r="H7" s="69">
        <v>8</v>
      </c>
      <c r="I7" s="69">
        <v>9</v>
      </c>
      <c r="J7" s="69">
        <v>10</v>
      </c>
      <c r="K7" s="69">
        <v>11</v>
      </c>
      <c r="L7" s="70">
        <v>12</v>
      </c>
      <c r="M7" s="13">
        <v>13</v>
      </c>
      <c r="N7" s="44">
        <v>14</v>
      </c>
      <c r="O7" s="65">
        <v>15</v>
      </c>
    </row>
    <row r="8" spans="1:15" ht="66" x14ac:dyDescent="0.2">
      <c r="A8" s="80" t="s">
        <v>56</v>
      </c>
      <c r="B8" s="8" t="s">
        <v>41</v>
      </c>
      <c r="C8" s="9" t="s">
        <v>7</v>
      </c>
      <c r="D8" s="50">
        <v>0.31</v>
      </c>
      <c r="E8" s="14">
        <v>7.7</v>
      </c>
      <c r="F8" s="12" t="s">
        <v>8</v>
      </c>
      <c r="G8" s="5" t="s">
        <v>8</v>
      </c>
      <c r="H8" s="5" t="s">
        <v>8</v>
      </c>
      <c r="I8" s="5" t="s">
        <v>8</v>
      </c>
      <c r="J8" s="5" t="s">
        <v>8</v>
      </c>
      <c r="K8" s="5">
        <v>1.1000000000000001</v>
      </c>
      <c r="L8" s="16" t="s">
        <v>8</v>
      </c>
      <c r="M8" s="17">
        <f t="shared" ref="M8:M9" si="0">K8*E8</f>
        <v>8.4700000000000006</v>
      </c>
      <c r="N8" s="45" t="s">
        <v>8</v>
      </c>
      <c r="O8" s="72"/>
    </row>
    <row r="9" spans="1:15" ht="33.75" thickBot="1" x14ac:dyDescent="0.25">
      <c r="A9" s="78"/>
      <c r="B9" s="37" t="s">
        <v>44</v>
      </c>
      <c r="C9" s="38" t="s">
        <v>43</v>
      </c>
      <c r="D9" s="51">
        <v>1</v>
      </c>
      <c r="E9" s="15">
        <v>24.9</v>
      </c>
      <c r="F9" s="43" t="s">
        <v>8</v>
      </c>
      <c r="G9" s="40" t="s">
        <v>8</v>
      </c>
      <c r="H9" s="40" t="s">
        <v>8</v>
      </c>
      <c r="I9" s="40" t="s">
        <v>8</v>
      </c>
      <c r="J9" s="40" t="s">
        <v>8</v>
      </c>
      <c r="K9" s="40">
        <v>1.1000000000000001</v>
      </c>
      <c r="L9" s="41" t="s">
        <v>8</v>
      </c>
      <c r="M9" s="18">
        <f t="shared" si="0"/>
        <v>27.39</v>
      </c>
      <c r="N9" s="46" t="s">
        <v>8</v>
      </c>
      <c r="O9" s="73" t="s">
        <v>51</v>
      </c>
    </row>
    <row r="10" spans="1:15" ht="49.5" x14ac:dyDescent="0.2">
      <c r="A10" s="79" t="s">
        <v>57</v>
      </c>
      <c r="B10" s="8" t="s">
        <v>29</v>
      </c>
      <c r="C10" s="9" t="s">
        <v>11</v>
      </c>
      <c r="D10" s="50">
        <v>1.1000000000000001</v>
      </c>
      <c r="E10" s="14">
        <v>27.427399999999999</v>
      </c>
      <c r="F10" s="12">
        <v>1.3</v>
      </c>
      <c r="G10" s="5">
        <f>E10*F10</f>
        <v>35.655619999999999</v>
      </c>
      <c r="H10" s="6">
        <v>1.69</v>
      </c>
      <c r="I10" s="5">
        <f>E10*H10</f>
        <v>46.352305999999999</v>
      </c>
      <c r="J10" s="5">
        <v>1.4</v>
      </c>
      <c r="K10" s="5">
        <v>1.1000000000000001</v>
      </c>
      <c r="L10" s="16">
        <v>341.6</v>
      </c>
      <c r="M10" s="17">
        <f>E10*1.8</f>
        <v>49.369320000000002</v>
      </c>
      <c r="N10" s="45">
        <f t="shared" ref="N10:N11" si="1">M10+L10</f>
        <v>390.96932000000004</v>
      </c>
      <c r="O10" s="48"/>
    </row>
    <row r="11" spans="1:15" ht="66.75" thickBot="1" x14ac:dyDescent="0.25">
      <c r="A11" s="77"/>
      <c r="B11" s="37" t="s">
        <v>30</v>
      </c>
      <c r="C11" s="38" t="s">
        <v>33</v>
      </c>
      <c r="D11" s="53">
        <v>2</v>
      </c>
      <c r="E11" s="15">
        <v>49.868000000000002</v>
      </c>
      <c r="F11" s="39">
        <v>1.3</v>
      </c>
      <c r="G11" s="40">
        <f>E11*F11</f>
        <v>64.828400000000002</v>
      </c>
      <c r="H11" s="42">
        <v>1.69</v>
      </c>
      <c r="I11" s="40">
        <f>E11*H11</f>
        <v>84.276920000000004</v>
      </c>
      <c r="J11" s="40">
        <v>1.4</v>
      </c>
      <c r="K11" s="40">
        <v>1.1000000000000001</v>
      </c>
      <c r="L11" s="41">
        <v>341.6</v>
      </c>
      <c r="M11" s="18">
        <f t="shared" ref="M11" si="2">E11*1.8</f>
        <v>89.7624</v>
      </c>
      <c r="N11" s="46">
        <f t="shared" si="1"/>
        <v>431.36240000000004</v>
      </c>
      <c r="O11" s="61" t="s">
        <v>52</v>
      </c>
    </row>
    <row r="12" spans="1:15" ht="33" x14ac:dyDescent="0.25">
      <c r="A12" s="77"/>
      <c r="B12" s="8" t="s">
        <v>31</v>
      </c>
      <c r="C12" s="9" t="s">
        <v>12</v>
      </c>
      <c r="D12" s="50">
        <v>0.86</v>
      </c>
      <c r="E12" s="14">
        <v>21.443239999999999</v>
      </c>
      <c r="F12" s="12">
        <v>1.3</v>
      </c>
      <c r="G12" s="5">
        <f t="shared" ref="G12:G13" si="3">E12*F12</f>
        <v>27.876211999999999</v>
      </c>
      <c r="H12" s="6">
        <v>1.69</v>
      </c>
      <c r="I12" s="5">
        <f t="shared" ref="I12:I13" si="4">E12*H12</f>
        <v>36.2390756</v>
      </c>
      <c r="J12" s="5">
        <v>1.4</v>
      </c>
      <c r="K12" s="5">
        <v>1.1000000000000001</v>
      </c>
      <c r="L12" s="16">
        <v>341.6</v>
      </c>
      <c r="M12" s="17">
        <f t="shared" ref="M12" si="5">E12*1.8</f>
        <v>38.597831999999997</v>
      </c>
      <c r="N12" s="45">
        <f t="shared" ref="N12:N13" si="6">M12+L12</f>
        <v>380.19783200000001</v>
      </c>
      <c r="O12" s="63"/>
    </row>
    <row r="13" spans="1:15" ht="50.25" thickBot="1" x14ac:dyDescent="0.25">
      <c r="A13" s="78"/>
      <c r="B13" s="37" t="s">
        <v>32</v>
      </c>
      <c r="C13" s="38" t="s">
        <v>34</v>
      </c>
      <c r="D13" s="51">
        <v>1.8</v>
      </c>
      <c r="E13" s="15">
        <v>44.881200000000007</v>
      </c>
      <c r="F13" s="39">
        <v>1.3</v>
      </c>
      <c r="G13" s="40">
        <f t="shared" si="3"/>
        <v>58.345560000000013</v>
      </c>
      <c r="H13" s="42">
        <v>1.69</v>
      </c>
      <c r="I13" s="40">
        <f t="shared" si="4"/>
        <v>75.849228000000011</v>
      </c>
      <c r="J13" s="40">
        <v>1.4</v>
      </c>
      <c r="K13" s="40">
        <v>1.1000000000000001</v>
      </c>
      <c r="L13" s="41">
        <v>341.6</v>
      </c>
      <c r="M13" s="18">
        <f>E13*1.8</f>
        <v>80.78616000000001</v>
      </c>
      <c r="N13" s="46">
        <f t="shared" si="6"/>
        <v>422.38616000000002</v>
      </c>
      <c r="O13" s="64" t="s">
        <v>45</v>
      </c>
    </row>
    <row r="14" spans="1:15" ht="66" customHeight="1" x14ac:dyDescent="0.25">
      <c r="A14" s="79" t="s">
        <v>58</v>
      </c>
      <c r="B14" s="8" t="s">
        <v>19</v>
      </c>
      <c r="C14" s="9" t="s">
        <v>4</v>
      </c>
      <c r="D14" s="50">
        <v>1.1299999999999999</v>
      </c>
      <c r="E14" s="14">
        <v>28.175419999999999</v>
      </c>
      <c r="F14" s="12">
        <v>1.3</v>
      </c>
      <c r="G14" s="5">
        <f>E14*F14</f>
        <v>36.628045999999998</v>
      </c>
      <c r="H14" s="6">
        <v>1.69</v>
      </c>
      <c r="I14" s="5">
        <f>E14*H14</f>
        <v>47.616459799999994</v>
      </c>
      <c r="J14" s="5">
        <v>1.4</v>
      </c>
      <c r="K14" s="5">
        <v>1.1000000000000001</v>
      </c>
      <c r="L14" s="16">
        <v>341.6</v>
      </c>
      <c r="M14" s="17">
        <f>E14*1.8</f>
        <v>50.715755999999999</v>
      </c>
      <c r="N14" s="45">
        <f>M14+L14</f>
        <v>392.31575600000002</v>
      </c>
      <c r="O14" s="63"/>
    </row>
    <row r="15" spans="1:15" ht="66.75" thickBot="1" x14ac:dyDescent="0.3">
      <c r="A15" s="77"/>
      <c r="B15" s="37" t="s">
        <v>20</v>
      </c>
      <c r="C15" s="38" t="s">
        <v>36</v>
      </c>
      <c r="D15" s="53">
        <v>3</v>
      </c>
      <c r="E15" s="15">
        <v>74.8</v>
      </c>
      <c r="F15" s="39">
        <v>1.3</v>
      </c>
      <c r="G15" s="40">
        <f>E15*F15</f>
        <v>97.24</v>
      </c>
      <c r="H15" s="42">
        <v>1.69</v>
      </c>
      <c r="I15" s="40">
        <f>E15*H15</f>
        <v>126.41199999999999</v>
      </c>
      <c r="J15" s="40">
        <v>1.4</v>
      </c>
      <c r="K15" s="40">
        <v>1.1000000000000001</v>
      </c>
      <c r="L15" s="41">
        <v>341.6</v>
      </c>
      <c r="M15" s="18">
        <f>E15*1.8</f>
        <v>134.63999999999999</v>
      </c>
      <c r="N15" s="46">
        <f>M15+L15</f>
        <v>476.24</v>
      </c>
      <c r="O15" s="67" t="s">
        <v>53</v>
      </c>
    </row>
    <row r="16" spans="1:15" ht="49.5" x14ac:dyDescent="0.2">
      <c r="A16" s="77"/>
      <c r="B16" s="8" t="s">
        <v>21</v>
      </c>
      <c r="C16" s="9" t="s">
        <v>5</v>
      </c>
      <c r="D16" s="50">
        <v>3.87</v>
      </c>
      <c r="E16" s="14">
        <v>96.5</v>
      </c>
      <c r="F16" s="12" t="s">
        <v>8</v>
      </c>
      <c r="G16" s="5" t="s">
        <v>8</v>
      </c>
      <c r="H16" s="5" t="s">
        <v>8</v>
      </c>
      <c r="I16" s="5" t="s">
        <v>8</v>
      </c>
      <c r="J16" s="5">
        <v>1.4</v>
      </c>
      <c r="K16" s="5">
        <v>1.1000000000000001</v>
      </c>
      <c r="L16" s="16">
        <v>341.6</v>
      </c>
      <c r="M16" s="17">
        <f>1.5*E16</f>
        <v>144.75</v>
      </c>
      <c r="N16" s="45">
        <f>M16+L16</f>
        <v>486.35</v>
      </c>
      <c r="O16" s="48"/>
    </row>
    <row r="17" spans="1:15" ht="165" x14ac:dyDescent="0.2">
      <c r="A17" s="77"/>
      <c r="B17" s="8" t="s">
        <v>22</v>
      </c>
      <c r="C17" s="9" t="s">
        <v>35</v>
      </c>
      <c r="D17" s="54">
        <v>6</v>
      </c>
      <c r="E17" s="14">
        <v>149.6</v>
      </c>
      <c r="F17" s="12" t="s">
        <v>8</v>
      </c>
      <c r="G17" s="5" t="s">
        <v>8</v>
      </c>
      <c r="H17" s="5" t="s">
        <v>8</v>
      </c>
      <c r="I17" s="5" t="s">
        <v>8</v>
      </c>
      <c r="J17" s="5">
        <v>1.4</v>
      </c>
      <c r="K17" s="5">
        <v>1.1000000000000001</v>
      </c>
      <c r="L17" s="16">
        <v>341.6</v>
      </c>
      <c r="M17" s="17">
        <f>1.5*E17</f>
        <v>224.39999999999998</v>
      </c>
      <c r="N17" s="17">
        <f>M17+L17</f>
        <v>566</v>
      </c>
      <c r="O17" s="59" t="s">
        <v>54</v>
      </c>
    </row>
    <row r="18" spans="1:15" ht="165.75" thickBot="1" x14ac:dyDescent="0.25">
      <c r="A18" s="78"/>
      <c r="B18" s="37" t="s">
        <v>39</v>
      </c>
      <c r="C18" s="38" t="s">
        <v>40</v>
      </c>
      <c r="D18" s="55">
        <v>14.76</v>
      </c>
      <c r="E18" s="15">
        <v>368</v>
      </c>
      <c r="F18" s="39" t="s">
        <v>8</v>
      </c>
      <c r="G18" s="40" t="s">
        <v>8</v>
      </c>
      <c r="H18" s="40" t="s">
        <v>8</v>
      </c>
      <c r="I18" s="40" t="s">
        <v>8</v>
      </c>
      <c r="J18" s="40">
        <v>1.4</v>
      </c>
      <c r="K18" s="40">
        <v>1.1000000000000001</v>
      </c>
      <c r="L18" s="41">
        <v>341.6</v>
      </c>
      <c r="M18" s="18">
        <f>1.5*E18</f>
        <v>552</v>
      </c>
      <c r="N18" s="46">
        <f>M18+L18</f>
        <v>893.6</v>
      </c>
      <c r="O18" s="58" t="s">
        <v>55</v>
      </c>
    </row>
    <row r="19" spans="1:15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O19" s="60"/>
    </row>
    <row r="20" spans="1:15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5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</sheetData>
  <mergeCells count="13">
    <mergeCell ref="A8:A9"/>
    <mergeCell ref="A10:A13"/>
    <mergeCell ref="A14:A18"/>
    <mergeCell ref="A3:O3"/>
    <mergeCell ref="A5:A6"/>
    <mergeCell ref="B5:C5"/>
    <mergeCell ref="D5:D6"/>
    <mergeCell ref="E5:E6"/>
    <mergeCell ref="F5:K5"/>
    <mergeCell ref="L5:L6"/>
    <mergeCell ref="M5:M6"/>
    <mergeCell ref="N5:N6"/>
    <mergeCell ref="O5:O6"/>
  </mergeCells>
  <pageMargins left="0.7" right="0.7" top="0.75" bottom="0.75" header="0.3" footer="0.3"/>
  <pageSetup paperSize="8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Свод без исключ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Худяев Андрей Сергеевич</dc:creator>
  <cp:lastModifiedBy>user</cp:lastModifiedBy>
  <cp:lastPrinted>2020-04-30T08:19:25Z</cp:lastPrinted>
  <dcterms:created xsi:type="dcterms:W3CDTF">2020-03-25T09:52:52Z</dcterms:created>
  <dcterms:modified xsi:type="dcterms:W3CDTF">2020-05-07T04:14:32Z</dcterms:modified>
</cp:coreProperties>
</file>